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0730" windowHeight="11760"/>
  </bookViews>
  <sheets>
    <sheet name="R.2015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6" i="1"/>
  <c r="E48"/>
  <c r="M45"/>
  <c r="L45"/>
  <c r="K45"/>
  <c r="J45"/>
  <c r="I45"/>
  <c r="H45"/>
  <c r="G45"/>
  <c r="F45"/>
  <c r="E45"/>
  <c r="M44"/>
  <c r="L44"/>
  <c r="K44"/>
  <c r="J44"/>
  <c r="I44"/>
  <c r="H44"/>
  <c r="G44"/>
  <c r="F44"/>
  <c r="E44"/>
  <c r="M43"/>
  <c r="L43"/>
  <c r="K43"/>
  <c r="J43"/>
  <c r="I43"/>
  <c r="H43"/>
  <c r="G43"/>
  <c r="F43"/>
  <c r="E43"/>
  <c r="K42"/>
  <c r="L42"/>
  <c r="M42"/>
  <c r="J42"/>
  <c r="I42"/>
  <c r="H42"/>
  <c r="G42"/>
  <c r="F42"/>
  <c r="E42"/>
  <c r="M41"/>
  <c r="L41"/>
  <c r="K41"/>
  <c r="J41"/>
  <c r="I41"/>
  <c r="H41"/>
  <c r="G41"/>
  <c r="F41"/>
  <c r="E41"/>
  <c r="M40"/>
  <c r="L40"/>
  <c r="K40"/>
  <c r="J40"/>
  <c r="I40"/>
  <c r="H40"/>
  <c r="G40"/>
  <c r="F40"/>
  <c r="E40"/>
  <c r="O36"/>
  <c r="O35"/>
  <c r="O34"/>
  <c r="O32"/>
  <c r="O31"/>
  <c r="O29"/>
  <c r="J35"/>
  <c r="L3"/>
  <c r="L4" l="1"/>
  <c r="K23"/>
  <c r="J23"/>
  <c r="I23"/>
  <c r="H23"/>
  <c r="G23"/>
  <c r="F23"/>
  <c r="E23"/>
  <c r="O33"/>
  <c r="O30"/>
  <c r="O28"/>
  <c r="J36"/>
  <c r="J34"/>
  <c r="J33"/>
  <c r="J31"/>
  <c r="J30"/>
  <c r="J29"/>
  <c r="J28"/>
  <c r="E36"/>
  <c r="E35"/>
  <c r="E34"/>
  <c r="E33"/>
  <c r="E32"/>
  <c r="E31"/>
  <c r="E30"/>
  <c r="E29"/>
  <c r="E28"/>
  <c r="L22"/>
  <c r="L21"/>
  <c r="L20"/>
  <c r="K17"/>
  <c r="J17"/>
  <c r="I17"/>
  <c r="H17"/>
  <c r="G17"/>
  <c r="F17"/>
  <c r="E17"/>
  <c r="L16"/>
  <c r="L15"/>
  <c r="L14"/>
  <c r="L23" l="1"/>
  <c r="L17"/>
  <c r="M47"/>
  <c r="L47"/>
  <c r="K47"/>
  <c r="J47"/>
  <c r="I47"/>
  <c r="H47"/>
  <c r="G47"/>
  <c r="F47"/>
  <c r="E47"/>
  <c r="M46"/>
  <c r="L46"/>
  <c r="K46"/>
  <c r="J46"/>
  <c r="I46"/>
  <c r="H46"/>
  <c r="G46"/>
  <c r="F46"/>
  <c r="N45"/>
  <c r="N44"/>
  <c r="N43"/>
  <c r="N42"/>
  <c r="N41"/>
  <c r="N40"/>
  <c r="N47" l="1"/>
  <c r="N46"/>
</calcChain>
</file>

<file path=xl/sharedStrings.xml><?xml version="1.0" encoding="utf-8"?>
<sst xmlns="http://schemas.openxmlformats.org/spreadsheetml/2006/main" count="139" uniqueCount="82">
  <si>
    <t>Úlovky Mostiska:</t>
  </si>
  <si>
    <t>Úlovky Záhořský rybník:</t>
  </si>
  <si>
    <t>Kapr</t>
  </si>
  <si>
    <t>Amur</t>
  </si>
  <si>
    <t>Štika</t>
  </si>
  <si>
    <t>Candát</t>
  </si>
  <si>
    <t>Lín</t>
  </si>
  <si>
    <t>Úhoř</t>
  </si>
  <si>
    <t>Cejn</t>
  </si>
  <si>
    <t>Ostatní</t>
  </si>
  <si>
    <t>ks</t>
  </si>
  <si>
    <t>kg</t>
  </si>
  <si>
    <t>Okoun</t>
  </si>
  <si>
    <t>Záhořský rybník</t>
  </si>
  <si>
    <t>Úlovky Dobroučské tůňky:</t>
  </si>
  <si>
    <t>Dobroučské tůňky</t>
  </si>
  <si>
    <t>CELKEM</t>
  </si>
  <si>
    <t>průměrná hmotnost</t>
  </si>
  <si>
    <t>CELKEM Malá voda</t>
  </si>
  <si>
    <t>Počet vycházek Mostiska</t>
  </si>
  <si>
    <t>Průměr vycházek na Mostiska na 1 povolenku</t>
  </si>
  <si>
    <t>Počet vycházek Záhořský</t>
  </si>
  <si>
    <t>Průměr vycházek na Záh. na 1 povolenku</t>
  </si>
  <si>
    <t>Průměr vycházek na D.tůňky na 1 povolenku</t>
  </si>
  <si>
    <t>Celkem vycházek na MV</t>
  </si>
  <si>
    <t>Průměr vycházek na MV na 1 povolenku</t>
  </si>
  <si>
    <t>Mostiska</t>
  </si>
  <si>
    <r>
      <t xml:space="preserve">Celkem v </t>
    </r>
    <r>
      <rPr>
        <b/>
        <sz val="11"/>
        <color rgb="FFFF0000"/>
        <rFont val="Calibri"/>
        <family val="2"/>
        <charset val="238"/>
        <scheme val="minor"/>
      </rPr>
      <t>(kg)</t>
    </r>
  </si>
  <si>
    <t>kapr</t>
  </si>
  <si>
    <t>amur</t>
  </si>
  <si>
    <t>štika</t>
  </si>
  <si>
    <t>candát</t>
  </si>
  <si>
    <t>lín</t>
  </si>
  <si>
    <t>ostatní</t>
  </si>
  <si>
    <t>dopravné</t>
  </si>
  <si>
    <t>Celkem v (Kč)</t>
  </si>
  <si>
    <t>Celkem kg</t>
  </si>
  <si>
    <t>Dobroučské tůně</t>
  </si>
  <si>
    <t>Počet vycházek na Dobroučské tůňky</t>
  </si>
  <si>
    <t>20 vyjmenovaných ryb ulovil pouze jeden člen!</t>
  </si>
  <si>
    <t>NEJ ! Úlovky</t>
  </si>
  <si>
    <t>Prohřešky / nedostatky</t>
  </si>
  <si>
    <t>Počet členů MO</t>
  </si>
  <si>
    <t>SOUHRN</t>
  </si>
  <si>
    <t>Počet kontrol RS</t>
  </si>
  <si>
    <t>Počet ks  ulovených ryb na 1 povolenku MV celkem:</t>
  </si>
  <si>
    <t>Váha kg  ulovených ryb na 1 povolenku MV celkem:</t>
  </si>
  <si>
    <t>Jeseter sib.0,4 kg/ks</t>
  </si>
  <si>
    <t>Výlovky</t>
  </si>
  <si>
    <t>Statistika Malá voda MO ČRS Letohrad za rok 2017</t>
  </si>
  <si>
    <t>Rozdíl 2017/2016</t>
  </si>
  <si>
    <t>-5</t>
  </si>
  <si>
    <t>-490</t>
  </si>
  <si>
    <t>-3</t>
  </si>
  <si>
    <t>-185</t>
  </si>
  <si>
    <t>-1,2</t>
  </si>
  <si>
    <t>-68</t>
  </si>
  <si>
    <t>-0,48</t>
  </si>
  <si>
    <t>500 ks/1</t>
  </si>
  <si>
    <t>-697</t>
  </si>
  <si>
    <t>-451</t>
  </si>
  <si>
    <t>0</t>
  </si>
  <si>
    <t>-1148</t>
  </si>
  <si>
    <t>-5365</t>
  </si>
  <si>
    <t>-24500</t>
  </si>
  <si>
    <r>
      <t xml:space="preserve">Celkem v </t>
    </r>
    <r>
      <rPr>
        <b/>
        <sz val="11"/>
        <color rgb="FFFF0000"/>
        <rFont val="Calibri"/>
        <family val="2"/>
        <charset val="238"/>
        <scheme val="minor"/>
      </rPr>
      <t>(Kč) vč. DPH</t>
    </r>
  </si>
  <si>
    <t>Násady ryb v roce 2017:</t>
  </si>
  <si>
    <t>Úlovky ryb v roce 2017: Podle odevzdaných povolenek k 31.1.2018</t>
  </si>
  <si>
    <t>Pozor - v roce 2017 jsou ceny uvedeny  včetně 15% DPH. Ve 2016 bez DPH</t>
  </si>
  <si>
    <t>Počet prodaných (odevzdaných) povolenek na MV</t>
  </si>
  <si>
    <t>-4,7</t>
  </si>
  <si>
    <t>-29 865</t>
  </si>
  <si>
    <t>sumec</t>
  </si>
  <si>
    <t xml:space="preserve">100 cm </t>
  </si>
  <si>
    <t xml:space="preserve">candát </t>
  </si>
  <si>
    <t xml:space="preserve">70 cm </t>
  </si>
  <si>
    <t>3,5 kg</t>
  </si>
  <si>
    <t>Toldtolobik</t>
  </si>
  <si>
    <t xml:space="preserve">115 cm </t>
  </si>
  <si>
    <t>27 kg</t>
  </si>
  <si>
    <t>20.9. 2017 zaznamenán nepovolený lov na  2 pruty za současného čeřínkování - vyřešeno na místě domluvou</t>
  </si>
  <si>
    <t>6,06 kg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</si>
</sst>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.0"/>
    <numFmt numFmtId="165" formatCode="#,##0\ &quot;Kč&quot;"/>
    <numFmt numFmtId="166" formatCode="#,##0.00\ &quot;Kč&quot;"/>
    <numFmt numFmtId="167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/>
    <xf numFmtId="0" fontId="0" fillId="3" borderId="2" xfId="0" applyFill="1" applyBorder="1"/>
    <xf numFmtId="0" fontId="0" fillId="3" borderId="8" xfId="0" applyFill="1" applyBorder="1"/>
    <xf numFmtId="0" fontId="0" fillId="3" borderId="3" xfId="0" applyFill="1" applyBorder="1"/>
    <xf numFmtId="4" fontId="0" fillId="3" borderId="3" xfId="0" applyNumberFormat="1" applyFill="1" applyBorder="1"/>
    <xf numFmtId="0" fontId="0" fillId="0" borderId="9" xfId="0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2" borderId="9" xfId="0" applyFill="1" applyBorder="1" applyAlignment="1">
      <alignment horizontal="center"/>
    </xf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2" borderId="13" xfId="0" applyFill="1" applyBorder="1" applyAlignment="1">
      <alignment horizontal="center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16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17" xfId="0" applyNumberFormat="1" applyFill="1" applyBorder="1"/>
    <xf numFmtId="164" fontId="0" fillId="0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0" xfId="0" applyNumberFormat="1"/>
    <xf numFmtId="0" fontId="0" fillId="0" borderId="0" xfId="0" applyFill="1"/>
    <xf numFmtId="0" fontId="0" fillId="6" borderId="34" xfId="0" applyFill="1" applyBorder="1" applyAlignment="1"/>
    <xf numFmtId="0" fontId="0" fillId="6" borderId="28" xfId="0" applyFill="1" applyBorder="1"/>
    <xf numFmtId="0" fontId="0" fillId="6" borderId="29" xfId="0" applyFill="1" applyBorder="1"/>
    <xf numFmtId="3" fontId="0" fillId="0" borderId="1" xfId="0" applyNumberFormat="1" applyFill="1" applyBorder="1"/>
    <xf numFmtId="3" fontId="0" fillId="0" borderId="22" xfId="0" applyNumberFormat="1" applyFill="1" applyBorder="1"/>
    <xf numFmtId="3" fontId="0" fillId="0" borderId="2" xfId="0" applyNumberFormat="1" applyFill="1" applyBorder="1"/>
    <xf numFmtId="3" fontId="0" fillId="5" borderId="40" xfId="0" applyNumberFormat="1" applyFill="1" applyBorder="1"/>
    <xf numFmtId="3" fontId="0" fillId="5" borderId="41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38" xfId="0" applyNumberFormat="1" applyFill="1" applyBorder="1"/>
    <xf numFmtId="3" fontId="0" fillId="5" borderId="42" xfId="0" applyNumberFormat="1" applyFill="1" applyBorder="1"/>
    <xf numFmtId="3" fontId="1" fillId="5" borderId="36" xfId="0" applyNumberFormat="1" applyFont="1" applyFill="1" applyBorder="1"/>
    <xf numFmtId="3" fontId="1" fillId="5" borderId="39" xfId="0" applyNumberFormat="1" applyFont="1" applyFill="1" applyBorder="1"/>
    <xf numFmtId="3" fontId="1" fillId="5" borderId="31" xfId="0" applyNumberFormat="1" applyFont="1" applyFill="1" applyBorder="1"/>
    <xf numFmtId="3" fontId="1" fillId="5" borderId="42" xfId="0" applyNumberFormat="1" applyFont="1" applyFill="1" applyBorder="1"/>
    <xf numFmtId="3" fontId="0" fillId="0" borderId="3" xfId="0" applyNumberFormat="1" applyFill="1" applyBorder="1"/>
    <xf numFmtId="3" fontId="0" fillId="0" borderId="46" xfId="0" applyNumberFormat="1" applyFill="1" applyBorder="1"/>
    <xf numFmtId="3" fontId="1" fillId="5" borderId="47" xfId="0" applyNumberFormat="1" applyFont="1" applyFill="1" applyBorder="1"/>
    <xf numFmtId="0" fontId="0" fillId="6" borderId="35" xfId="0" applyFill="1" applyBorder="1"/>
    <xf numFmtId="0" fontId="0" fillId="6" borderId="51" xfId="0" applyFill="1" applyBorder="1" applyAlignment="1"/>
    <xf numFmtId="165" fontId="3" fillId="0" borderId="1" xfId="1" applyNumberFormat="1" applyFont="1" applyFill="1" applyBorder="1"/>
    <xf numFmtId="165" fontId="0" fillId="0" borderId="1" xfId="1" applyNumberFormat="1" applyFont="1" applyFill="1" applyBorder="1"/>
    <xf numFmtId="0" fontId="5" fillId="4" borderId="0" xfId="0" applyFont="1" applyFill="1"/>
    <xf numFmtId="0" fontId="0" fillId="4" borderId="0" xfId="0" applyFill="1"/>
    <xf numFmtId="0" fontId="0" fillId="5" borderId="3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5" fillId="4" borderId="30" xfId="0" applyFont="1" applyFill="1" applyBorder="1"/>
    <xf numFmtId="0" fontId="0" fillId="4" borderId="26" xfId="0" applyFill="1" applyBorder="1"/>
    <xf numFmtId="0" fontId="0" fillId="4" borderId="27" xfId="0" applyFill="1" applyBorder="1"/>
    <xf numFmtId="164" fontId="1" fillId="2" borderId="9" xfId="0" applyNumberFormat="1" applyFont="1" applyFill="1" applyBorder="1"/>
    <xf numFmtId="164" fontId="1" fillId="2" borderId="13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0" borderId="9" xfId="0" applyNumberFormat="1" applyFont="1" applyBorder="1"/>
    <xf numFmtId="164" fontId="1" fillId="0" borderId="13" xfId="0" applyNumberFormat="1" applyFont="1" applyBorder="1"/>
    <xf numFmtId="3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/>
    <xf numFmtId="3" fontId="0" fillId="0" borderId="1" xfId="0" applyNumberFormat="1" applyBorder="1"/>
    <xf numFmtId="164" fontId="0" fillId="0" borderId="1" xfId="0" applyNumberFormat="1" applyBorder="1"/>
    <xf numFmtId="0" fontId="0" fillId="6" borderId="52" xfId="0" applyFill="1" applyBorder="1"/>
    <xf numFmtId="165" fontId="0" fillId="5" borderId="22" xfId="0" applyNumberFormat="1" applyFill="1" applyBorder="1"/>
    <xf numFmtId="166" fontId="1" fillId="5" borderId="24" xfId="0" applyNumberFormat="1" applyFont="1" applyFill="1" applyBorder="1"/>
    <xf numFmtId="166" fontId="1" fillId="5" borderId="25" xfId="0" applyNumberFormat="1" applyFont="1" applyFill="1" applyBorder="1"/>
    <xf numFmtId="0" fontId="6" fillId="4" borderId="0" xfId="0" applyFont="1" applyFill="1"/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/>
    <xf numFmtId="2" fontId="0" fillId="0" borderId="0" xfId="0" applyNumberFormat="1" applyAlignment="1">
      <alignment horizontal="center"/>
    </xf>
    <xf numFmtId="2" fontId="0" fillId="0" borderId="0" xfId="0" applyNumberFormat="1"/>
    <xf numFmtId="167" fontId="0" fillId="0" borderId="0" xfId="0" applyNumberFormat="1"/>
    <xf numFmtId="1" fontId="0" fillId="0" borderId="0" xfId="0" applyNumberFormat="1"/>
    <xf numFmtId="0" fontId="7" fillId="0" borderId="0" xfId="0" applyFont="1"/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1" xfId="0" applyBorder="1" applyAlignment="1"/>
    <xf numFmtId="0" fontId="1" fillId="5" borderId="23" xfId="0" applyFont="1" applyFill="1" applyBorder="1" applyAlignment="1"/>
    <xf numFmtId="0" fontId="0" fillId="5" borderId="24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4" xfId="0" applyFill="1" applyBorder="1" applyAlignment="1">
      <alignment horizontal="right"/>
    </xf>
    <xf numFmtId="0" fontId="0" fillId="0" borderId="5" xfId="0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" fillId="5" borderId="32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9" xfId="0" applyBorder="1" applyAlignment="1"/>
    <xf numFmtId="0" fontId="0" fillId="0" borderId="45" xfId="0" applyBorder="1" applyAlignment="1"/>
    <xf numFmtId="0" fontId="0" fillId="0" borderId="50" xfId="0" applyBorder="1" applyAlignment="1"/>
    <xf numFmtId="0" fontId="1" fillId="5" borderId="30" xfId="0" applyFont="1" applyFill="1" applyBorder="1" applyAlignment="1"/>
    <xf numFmtId="0" fontId="1" fillId="5" borderId="27" xfId="0" applyFont="1" applyFill="1" applyBorder="1" applyAlignment="1"/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8"/>
  <sheetViews>
    <sheetView tabSelected="1" zoomScale="80" zoomScaleNormal="80" workbookViewId="0">
      <selection activeCell="P41" sqref="P41"/>
    </sheetView>
  </sheetViews>
  <sheetFormatPr defaultRowHeight="15"/>
  <cols>
    <col min="1" max="1" width="2.28515625" customWidth="1"/>
    <col min="2" max="4" width="10.5703125" customWidth="1"/>
    <col min="5" max="5" width="14.5703125" customWidth="1"/>
    <col min="6" max="6" width="14.7109375" customWidth="1"/>
    <col min="7" max="7" width="14.42578125" customWidth="1"/>
    <col min="8" max="8" width="13.85546875" customWidth="1"/>
    <col min="9" max="9" width="10.85546875" customWidth="1"/>
    <col min="10" max="10" width="12" customWidth="1"/>
    <col min="11" max="11" width="11.5703125" customWidth="1"/>
    <col min="12" max="12" width="19.5703125" customWidth="1"/>
    <col min="13" max="13" width="20.28515625" customWidth="1"/>
    <col min="14" max="14" width="8" customWidth="1"/>
    <col min="15" max="15" width="15" customWidth="1"/>
    <col min="16" max="16" width="16.42578125" customWidth="1"/>
  </cols>
  <sheetData>
    <row r="1" spans="2:16" ht="18.75">
      <c r="B1" s="28" t="s">
        <v>49</v>
      </c>
    </row>
    <row r="2" spans="2:16">
      <c r="B2" s="27"/>
      <c r="F2" s="83">
        <v>2017</v>
      </c>
      <c r="G2" s="83" t="s">
        <v>50</v>
      </c>
      <c r="L2" s="83">
        <v>2017</v>
      </c>
      <c r="M2" s="109" t="s">
        <v>50</v>
      </c>
    </row>
    <row r="3" spans="2:16">
      <c r="B3" t="s">
        <v>42</v>
      </c>
      <c r="F3" s="90"/>
      <c r="G3" s="82"/>
      <c r="H3" t="s">
        <v>24</v>
      </c>
      <c r="L3" s="102">
        <f>F5+F7</f>
        <v>2318</v>
      </c>
      <c r="M3" s="81">
        <v>-754</v>
      </c>
    </row>
    <row r="4" spans="2:16">
      <c r="B4" t="s">
        <v>69</v>
      </c>
      <c r="F4" s="100">
        <v>134</v>
      </c>
      <c r="G4" s="97" t="s">
        <v>51</v>
      </c>
      <c r="H4" t="s">
        <v>25</v>
      </c>
      <c r="L4" s="103">
        <f>L3/F4</f>
        <v>17.298507462686569</v>
      </c>
      <c r="M4" s="92" t="s">
        <v>70</v>
      </c>
    </row>
    <row r="5" spans="2:16">
      <c r="B5" t="s">
        <v>19</v>
      </c>
      <c r="F5" s="100">
        <v>1597</v>
      </c>
      <c r="G5" s="97" t="s">
        <v>52</v>
      </c>
      <c r="H5" t="s">
        <v>39</v>
      </c>
      <c r="L5" s="104">
        <v>0</v>
      </c>
      <c r="M5">
        <v>0</v>
      </c>
    </row>
    <row r="6" spans="2:16">
      <c r="B6" t="s">
        <v>20</v>
      </c>
      <c r="F6" s="99">
        <v>12</v>
      </c>
      <c r="G6" s="97" t="s">
        <v>53</v>
      </c>
      <c r="H6" t="s">
        <v>44</v>
      </c>
      <c r="L6" s="104">
        <v>50</v>
      </c>
      <c r="M6">
        <v>-2</v>
      </c>
    </row>
    <row r="7" spans="2:16">
      <c r="B7" t="s">
        <v>21</v>
      </c>
      <c r="F7" s="99">
        <v>721</v>
      </c>
      <c r="G7" s="97" t="s">
        <v>54</v>
      </c>
      <c r="H7" t="s">
        <v>45</v>
      </c>
      <c r="L7" s="104">
        <v>9.24</v>
      </c>
      <c r="M7">
        <v>4.5599999999999996</v>
      </c>
    </row>
    <row r="8" spans="2:16">
      <c r="B8" t="s">
        <v>22</v>
      </c>
      <c r="F8" s="99">
        <v>5.3</v>
      </c>
      <c r="G8" s="97" t="s">
        <v>55</v>
      </c>
      <c r="H8" t="s">
        <v>46</v>
      </c>
      <c r="L8" s="104">
        <v>10.199999999999999</v>
      </c>
      <c r="M8">
        <v>-4.0999999999999996</v>
      </c>
    </row>
    <row r="9" spans="2:16">
      <c r="B9" t="s">
        <v>38</v>
      </c>
      <c r="F9" s="99">
        <v>11</v>
      </c>
      <c r="G9" s="97" t="s">
        <v>56</v>
      </c>
    </row>
    <row r="10" spans="2:16">
      <c r="B10" t="s">
        <v>23</v>
      </c>
      <c r="F10" s="98">
        <v>0.08</v>
      </c>
      <c r="G10" s="97" t="s">
        <v>57</v>
      </c>
    </row>
    <row r="11" spans="2:16" ht="15.75" thickBot="1"/>
    <row r="12" spans="2:16" ht="15.75" thickBot="1">
      <c r="C12" s="73" t="s">
        <v>66</v>
      </c>
      <c r="D12" s="74"/>
      <c r="E12" s="74"/>
      <c r="F12" s="74"/>
      <c r="G12" s="74"/>
      <c r="H12" s="74"/>
      <c r="I12" s="74"/>
      <c r="J12" s="74"/>
      <c r="K12" s="74"/>
      <c r="L12" s="75"/>
      <c r="M12" s="101" t="s">
        <v>68</v>
      </c>
      <c r="N12" s="101"/>
      <c r="O12" s="101"/>
      <c r="P12" s="101"/>
    </row>
    <row r="13" spans="2:16" s="4" customFormat="1" ht="30">
      <c r="C13" s="129" t="s">
        <v>27</v>
      </c>
      <c r="D13" s="130"/>
      <c r="E13" s="68" t="s">
        <v>28</v>
      </c>
      <c r="F13" s="69" t="s">
        <v>29</v>
      </c>
      <c r="G13" s="69" t="s">
        <v>30</v>
      </c>
      <c r="H13" s="69" t="s">
        <v>31</v>
      </c>
      <c r="I13" s="69" t="s">
        <v>32</v>
      </c>
      <c r="J13" s="70" t="s">
        <v>47</v>
      </c>
      <c r="K13" s="71" t="s">
        <v>34</v>
      </c>
      <c r="L13" s="72" t="s">
        <v>16</v>
      </c>
    </row>
    <row r="14" spans="2:16">
      <c r="C14" s="131" t="s">
        <v>26</v>
      </c>
      <c r="D14" s="132"/>
      <c r="E14" s="59">
        <v>1500</v>
      </c>
      <c r="F14" s="46">
        <v>200</v>
      </c>
      <c r="G14" s="46">
        <v>80</v>
      </c>
      <c r="H14" s="46" t="s">
        <v>58</v>
      </c>
      <c r="I14" s="46">
        <v>0</v>
      </c>
      <c r="J14" s="47">
        <v>0</v>
      </c>
      <c r="K14" s="48"/>
      <c r="L14" s="49">
        <f t="shared" ref="L14:L16" si="0">SUM(E14:K14)</f>
        <v>1780</v>
      </c>
      <c r="M14" s="105" t="s">
        <v>59</v>
      </c>
    </row>
    <row r="15" spans="2:16">
      <c r="C15" s="131" t="s">
        <v>13</v>
      </c>
      <c r="D15" s="132"/>
      <c r="E15" s="59">
        <v>200</v>
      </c>
      <c r="F15" s="46">
        <v>100</v>
      </c>
      <c r="G15" s="46">
        <v>30</v>
      </c>
      <c r="H15" s="46" t="s">
        <v>58</v>
      </c>
      <c r="I15" s="46">
        <v>0</v>
      </c>
      <c r="J15" s="47">
        <v>0</v>
      </c>
      <c r="K15" s="48"/>
      <c r="L15" s="50">
        <f t="shared" si="0"/>
        <v>330</v>
      </c>
      <c r="M15" s="105" t="s">
        <v>60</v>
      </c>
    </row>
    <row r="16" spans="2:16" ht="15.75" thickBot="1">
      <c r="C16" s="133" t="s">
        <v>37</v>
      </c>
      <c r="D16" s="134"/>
      <c r="E16" s="60">
        <v>0</v>
      </c>
      <c r="F16" s="51">
        <v>0</v>
      </c>
      <c r="G16" s="51">
        <v>0</v>
      </c>
      <c r="H16" s="51">
        <v>0</v>
      </c>
      <c r="I16" s="51">
        <v>0</v>
      </c>
      <c r="J16" s="52">
        <v>0</v>
      </c>
      <c r="K16" s="53"/>
      <c r="L16" s="54">
        <f t="shared" si="0"/>
        <v>0</v>
      </c>
      <c r="M16" s="105" t="s">
        <v>61</v>
      </c>
    </row>
    <row r="17" spans="2:18" s="27" customFormat="1" ht="15.75" thickBot="1">
      <c r="C17" s="135" t="s">
        <v>36</v>
      </c>
      <c r="D17" s="136"/>
      <c r="E17" s="61">
        <f>SUM(E14:E16)</f>
        <v>1700</v>
      </c>
      <c r="F17" s="55">
        <f t="shared" ref="F17" si="1">SUM(F14:F16)</f>
        <v>300</v>
      </c>
      <c r="G17" s="55">
        <f t="shared" ref="G17" si="2">SUM(G14:G16)</f>
        <v>110</v>
      </c>
      <c r="H17" s="55">
        <f t="shared" ref="H17" si="3">SUM(H14:H16)</f>
        <v>0</v>
      </c>
      <c r="I17" s="55">
        <f t="shared" ref="I17" si="4">SUM(I14:I16)</f>
        <v>0</v>
      </c>
      <c r="J17" s="56">
        <f t="shared" ref="J17" si="5">SUM(J14:J16)</f>
        <v>0</v>
      </c>
      <c r="K17" s="57">
        <f t="shared" ref="K17" si="6">SUM(K14:K16)</f>
        <v>0</v>
      </c>
      <c r="L17" s="58">
        <f>SUM(E17:K17)</f>
        <v>2110</v>
      </c>
      <c r="M17" s="106" t="s">
        <v>62</v>
      </c>
    </row>
    <row r="18" spans="2:18" s="42" customFormat="1" ht="7.5" customHeight="1" thickBot="1">
      <c r="C18" s="43"/>
      <c r="D18" s="63"/>
      <c r="E18" s="62"/>
      <c r="F18" s="44"/>
      <c r="G18" s="44"/>
      <c r="H18" s="44"/>
      <c r="I18" s="44"/>
      <c r="J18" s="45"/>
      <c r="K18" s="45"/>
      <c r="L18" s="86"/>
      <c r="M18" s="93"/>
    </row>
    <row r="19" spans="2:18" s="4" customFormat="1">
      <c r="C19" s="114" t="s">
        <v>65</v>
      </c>
      <c r="D19" s="115"/>
      <c r="E19" s="69" t="s">
        <v>28</v>
      </c>
      <c r="F19" s="69" t="s">
        <v>29</v>
      </c>
      <c r="G19" s="69" t="s">
        <v>30</v>
      </c>
      <c r="H19" s="69" t="s">
        <v>31</v>
      </c>
      <c r="I19" s="69" t="s">
        <v>32</v>
      </c>
      <c r="J19" s="69" t="s">
        <v>33</v>
      </c>
      <c r="K19" s="69" t="s">
        <v>34</v>
      </c>
      <c r="L19" s="70" t="s">
        <v>16</v>
      </c>
      <c r="M19" s="94"/>
    </row>
    <row r="20" spans="2:18">
      <c r="C20" s="116" t="s">
        <v>26</v>
      </c>
      <c r="D20" s="117"/>
      <c r="E20" s="64">
        <v>97500</v>
      </c>
      <c r="F20" s="64">
        <v>20470</v>
      </c>
      <c r="G20" s="64">
        <v>17250</v>
      </c>
      <c r="H20" s="65">
        <v>5000</v>
      </c>
      <c r="I20" s="65">
        <v>0</v>
      </c>
      <c r="J20" s="65">
        <v>0</v>
      </c>
      <c r="K20" s="65">
        <v>4615</v>
      </c>
      <c r="L20" s="87">
        <f t="shared" ref="L20:L22" si="7">SUM(E20:K20)</f>
        <v>144835</v>
      </c>
      <c r="M20" s="105" t="s">
        <v>63</v>
      </c>
    </row>
    <row r="21" spans="2:18">
      <c r="C21" s="116" t="s">
        <v>13</v>
      </c>
      <c r="D21" s="117"/>
      <c r="E21" s="64">
        <v>13570</v>
      </c>
      <c r="F21" s="64">
        <v>10235</v>
      </c>
      <c r="G21" s="64">
        <v>6210</v>
      </c>
      <c r="H21" s="65">
        <v>5000</v>
      </c>
      <c r="I21" s="65">
        <v>0</v>
      </c>
      <c r="J21" s="65">
        <v>0</v>
      </c>
      <c r="K21" s="65">
        <v>1085</v>
      </c>
      <c r="L21" s="87">
        <f t="shared" si="7"/>
        <v>36100</v>
      </c>
      <c r="M21" s="105" t="s">
        <v>64</v>
      </c>
    </row>
    <row r="22" spans="2:18">
      <c r="C22" s="116" t="s">
        <v>37</v>
      </c>
      <c r="D22" s="117"/>
      <c r="E22" s="64"/>
      <c r="F22" s="64"/>
      <c r="G22" s="64"/>
      <c r="H22" s="65"/>
      <c r="I22" s="65"/>
      <c r="J22" s="65"/>
      <c r="K22" s="65"/>
      <c r="L22" s="87">
        <f t="shared" si="7"/>
        <v>0</v>
      </c>
      <c r="M22" s="105"/>
    </row>
    <row r="23" spans="2:18" ht="15.75" thickBot="1">
      <c r="C23" s="118" t="s">
        <v>35</v>
      </c>
      <c r="D23" s="119"/>
      <c r="E23" s="88">
        <f t="shared" ref="E23:L23" si="8">SUM(E20:E22)</f>
        <v>111070</v>
      </c>
      <c r="F23" s="88">
        <f t="shared" si="8"/>
        <v>30705</v>
      </c>
      <c r="G23" s="88">
        <f t="shared" si="8"/>
        <v>23460</v>
      </c>
      <c r="H23" s="88">
        <f t="shared" si="8"/>
        <v>10000</v>
      </c>
      <c r="I23" s="88">
        <f t="shared" si="8"/>
        <v>0</v>
      </c>
      <c r="J23" s="88">
        <f t="shared" si="8"/>
        <v>0</v>
      </c>
      <c r="K23" s="88">
        <f t="shared" si="8"/>
        <v>5700</v>
      </c>
      <c r="L23" s="89">
        <f t="shared" si="8"/>
        <v>180935</v>
      </c>
      <c r="M23" s="91" t="s">
        <v>71</v>
      </c>
    </row>
    <row r="25" spans="2:18">
      <c r="C25" s="66" t="s">
        <v>67</v>
      </c>
      <c r="D25" s="67"/>
      <c r="E25" s="67"/>
      <c r="F25" s="67"/>
      <c r="G25" s="67"/>
    </row>
    <row r="26" spans="2:18">
      <c r="B26" s="7" t="s">
        <v>0</v>
      </c>
      <c r="C26" s="8"/>
      <c r="D26" s="8"/>
      <c r="E26" s="9"/>
      <c r="G26" s="7" t="s">
        <v>1</v>
      </c>
      <c r="H26" s="8"/>
      <c r="I26" s="8"/>
      <c r="J26" s="10"/>
      <c r="L26" s="7" t="s">
        <v>14</v>
      </c>
      <c r="M26" s="8"/>
      <c r="N26" s="8"/>
      <c r="O26" s="10"/>
    </row>
    <row r="27" spans="2:18" s="4" customFormat="1" ht="43.5" customHeight="1">
      <c r="B27" s="5"/>
      <c r="C27" s="5" t="s">
        <v>10</v>
      </c>
      <c r="D27" s="5" t="s">
        <v>11</v>
      </c>
      <c r="E27" s="5" t="s">
        <v>17</v>
      </c>
      <c r="G27" s="5"/>
      <c r="H27" s="5" t="s">
        <v>10</v>
      </c>
      <c r="I27" s="5" t="s">
        <v>11</v>
      </c>
      <c r="J27" s="5" t="s">
        <v>17</v>
      </c>
      <c r="K27" s="29"/>
      <c r="L27" s="5"/>
      <c r="M27" s="5" t="s">
        <v>10</v>
      </c>
      <c r="N27" s="5" t="s">
        <v>11</v>
      </c>
      <c r="O27" s="5" t="s">
        <v>17</v>
      </c>
      <c r="P27" s="29"/>
      <c r="Q27" s="29"/>
      <c r="R27" s="29"/>
    </row>
    <row r="28" spans="2:18">
      <c r="B28" s="3" t="s">
        <v>2</v>
      </c>
      <c r="C28" s="3">
        <v>303</v>
      </c>
      <c r="D28" s="3">
        <v>773</v>
      </c>
      <c r="E28" s="6">
        <f t="shared" ref="E28:E36" si="9">D28/C28</f>
        <v>2.5511551155115511</v>
      </c>
      <c r="G28" s="3" t="s">
        <v>2</v>
      </c>
      <c r="H28" s="3">
        <v>157</v>
      </c>
      <c r="I28" s="3">
        <v>382</v>
      </c>
      <c r="J28" s="6">
        <f>I28/H28</f>
        <v>2.4331210191082802</v>
      </c>
      <c r="K28" s="30"/>
      <c r="L28" s="3" t="s">
        <v>2</v>
      </c>
      <c r="M28" s="3">
        <v>0</v>
      </c>
      <c r="N28" s="3">
        <v>0</v>
      </c>
      <c r="O28" s="107" t="e">
        <f t="shared" ref="O28:O36" si="10">N28/M28</f>
        <v>#DIV/0!</v>
      </c>
      <c r="P28" s="30"/>
      <c r="Q28" s="30"/>
      <c r="R28" s="30"/>
    </row>
    <row r="29" spans="2:18">
      <c r="B29" s="3" t="s">
        <v>3</v>
      </c>
      <c r="C29" s="3">
        <v>2</v>
      </c>
      <c r="D29" s="3">
        <v>5.65</v>
      </c>
      <c r="E29" s="6">
        <f t="shared" si="9"/>
        <v>2.8250000000000002</v>
      </c>
      <c r="G29" s="3" t="s">
        <v>3</v>
      </c>
      <c r="H29" s="3">
        <v>1</v>
      </c>
      <c r="I29" s="3">
        <v>2.5499999999999998</v>
      </c>
      <c r="J29" s="6">
        <f>I29/H29</f>
        <v>2.5499999999999998</v>
      </c>
      <c r="K29" s="32"/>
      <c r="L29" s="3" t="s">
        <v>3</v>
      </c>
      <c r="M29" s="3">
        <v>0</v>
      </c>
      <c r="N29" s="3">
        <v>0</v>
      </c>
      <c r="O29" s="107" t="e">
        <f t="shared" si="10"/>
        <v>#DIV/0!</v>
      </c>
      <c r="P29" s="32"/>
      <c r="Q29" s="32"/>
      <c r="R29" s="32"/>
    </row>
    <row r="30" spans="2:18">
      <c r="B30" s="3" t="s">
        <v>4</v>
      </c>
      <c r="C30" s="3">
        <v>17</v>
      </c>
      <c r="D30" s="3">
        <v>33</v>
      </c>
      <c r="E30" s="6">
        <f t="shared" si="9"/>
        <v>1.9411764705882353</v>
      </c>
      <c r="G30" s="3" t="s">
        <v>4</v>
      </c>
      <c r="H30" s="3">
        <v>8</v>
      </c>
      <c r="I30" s="3">
        <v>17</v>
      </c>
      <c r="J30" s="6">
        <f>I30/H30</f>
        <v>2.125</v>
      </c>
      <c r="K30" s="32"/>
      <c r="L30" s="3" t="s">
        <v>4</v>
      </c>
      <c r="M30" s="3">
        <v>1</v>
      </c>
      <c r="N30" s="3">
        <v>1.9</v>
      </c>
      <c r="O30" s="107">
        <f t="shared" si="10"/>
        <v>1.9</v>
      </c>
      <c r="P30" s="32"/>
      <c r="Q30" s="32"/>
      <c r="R30" s="32"/>
    </row>
    <row r="31" spans="2:18">
      <c r="B31" s="3" t="s">
        <v>5</v>
      </c>
      <c r="C31" s="3">
        <v>5</v>
      </c>
      <c r="D31" s="3">
        <v>15.6</v>
      </c>
      <c r="E31" s="6">
        <f t="shared" si="9"/>
        <v>3.12</v>
      </c>
      <c r="G31" s="3" t="s">
        <v>5</v>
      </c>
      <c r="H31" s="3">
        <v>5</v>
      </c>
      <c r="I31" s="3">
        <v>13.6</v>
      </c>
      <c r="J31" s="6">
        <f>I31/H31</f>
        <v>2.7199999999999998</v>
      </c>
      <c r="K31" s="32"/>
      <c r="L31" s="3" t="s">
        <v>5</v>
      </c>
      <c r="M31" s="46">
        <v>0</v>
      </c>
      <c r="N31" s="46">
        <v>0</v>
      </c>
      <c r="O31" s="107" t="e">
        <f t="shared" si="10"/>
        <v>#DIV/0!</v>
      </c>
      <c r="P31" s="32"/>
      <c r="Q31" s="32"/>
      <c r="R31" s="32"/>
    </row>
    <row r="32" spans="2:18">
      <c r="B32" s="3" t="s">
        <v>6</v>
      </c>
      <c r="C32" s="3">
        <v>3</v>
      </c>
      <c r="D32" s="3">
        <v>1.85</v>
      </c>
      <c r="E32" s="6">
        <f t="shared" si="9"/>
        <v>0.6166666666666667</v>
      </c>
      <c r="G32" s="3" t="s">
        <v>6</v>
      </c>
      <c r="H32" s="3">
        <v>0</v>
      </c>
      <c r="I32" s="3">
        <v>0</v>
      </c>
      <c r="J32" s="6">
        <v>0</v>
      </c>
      <c r="K32" s="32"/>
      <c r="L32" s="3" t="s">
        <v>6</v>
      </c>
      <c r="M32" s="46">
        <v>0</v>
      </c>
      <c r="N32" s="46">
        <v>0</v>
      </c>
      <c r="O32" s="107" t="e">
        <f t="shared" si="10"/>
        <v>#DIV/0!</v>
      </c>
      <c r="P32" s="32"/>
      <c r="Q32" s="32"/>
      <c r="R32" s="32"/>
    </row>
    <row r="33" spans="2:18">
      <c r="B33" s="3" t="s">
        <v>7</v>
      </c>
      <c r="C33" s="3">
        <v>12</v>
      </c>
      <c r="D33" s="3">
        <v>4.5</v>
      </c>
      <c r="E33" s="6">
        <f t="shared" si="9"/>
        <v>0.375</v>
      </c>
      <c r="G33" s="3" t="s">
        <v>7</v>
      </c>
      <c r="H33" s="3">
        <v>12</v>
      </c>
      <c r="I33" s="3">
        <v>7.3</v>
      </c>
      <c r="J33" s="6">
        <f>I33/H33</f>
        <v>0.60833333333333328</v>
      </c>
      <c r="K33" s="32"/>
      <c r="L33" s="3" t="s">
        <v>7</v>
      </c>
      <c r="M33" s="46">
        <v>0</v>
      </c>
      <c r="N33" s="46">
        <v>0</v>
      </c>
      <c r="O33" s="107" t="e">
        <f t="shared" si="10"/>
        <v>#DIV/0!</v>
      </c>
      <c r="P33" s="32"/>
      <c r="Q33" s="32"/>
      <c r="R33" s="32"/>
    </row>
    <row r="34" spans="2:18">
      <c r="B34" s="3" t="s">
        <v>8</v>
      </c>
      <c r="C34" s="3">
        <v>302</v>
      </c>
      <c r="D34" s="3">
        <v>67</v>
      </c>
      <c r="E34" s="6">
        <f t="shared" si="9"/>
        <v>0.22185430463576158</v>
      </c>
      <c r="G34" s="3" t="s">
        <v>8</v>
      </c>
      <c r="H34" s="3">
        <v>20</v>
      </c>
      <c r="I34" s="3">
        <v>12.5</v>
      </c>
      <c r="J34" s="6">
        <f>I34/H34</f>
        <v>0.625</v>
      </c>
      <c r="K34" s="32"/>
      <c r="L34" s="3" t="s">
        <v>8</v>
      </c>
      <c r="M34" s="46">
        <v>0</v>
      </c>
      <c r="N34" s="46">
        <v>0</v>
      </c>
      <c r="O34" s="107" t="e">
        <f t="shared" si="10"/>
        <v>#DIV/0!</v>
      </c>
      <c r="P34" s="32"/>
      <c r="Q34" s="32"/>
      <c r="R34" s="32"/>
    </row>
    <row r="35" spans="2:18">
      <c r="B35" s="3" t="s">
        <v>12</v>
      </c>
      <c r="C35" s="3">
        <v>0</v>
      </c>
      <c r="D35" s="3">
        <v>0</v>
      </c>
      <c r="E35" s="107" t="e">
        <f t="shared" si="9"/>
        <v>#DIV/0!</v>
      </c>
      <c r="G35" s="3" t="s">
        <v>12</v>
      </c>
      <c r="H35" s="3">
        <v>0</v>
      </c>
      <c r="I35" s="3">
        <v>0</v>
      </c>
      <c r="J35" s="107" t="e">
        <f>I35/H35</f>
        <v>#DIV/0!</v>
      </c>
      <c r="K35" s="32"/>
      <c r="L35" s="3" t="s">
        <v>12</v>
      </c>
      <c r="M35" s="84">
        <v>0</v>
      </c>
      <c r="N35" s="85">
        <v>0</v>
      </c>
      <c r="O35" s="107" t="e">
        <f t="shared" si="10"/>
        <v>#DIV/0!</v>
      </c>
      <c r="P35" s="32"/>
      <c r="Q35" s="32"/>
      <c r="R35" s="32"/>
    </row>
    <row r="36" spans="2:18">
      <c r="B36" s="3" t="s">
        <v>9</v>
      </c>
      <c r="C36" s="3">
        <v>6</v>
      </c>
      <c r="D36" s="3">
        <v>37.700000000000003</v>
      </c>
      <c r="E36" s="6">
        <f t="shared" si="9"/>
        <v>6.2833333333333341</v>
      </c>
      <c r="G36" s="3" t="s">
        <v>9</v>
      </c>
      <c r="H36" s="3">
        <v>3</v>
      </c>
      <c r="I36" s="3">
        <v>5</v>
      </c>
      <c r="J36" s="6">
        <f>I36/H36</f>
        <v>1.6666666666666667</v>
      </c>
      <c r="K36" s="32"/>
      <c r="L36" s="3" t="s">
        <v>9</v>
      </c>
      <c r="M36" s="46">
        <v>0</v>
      </c>
      <c r="N36" s="34">
        <v>0</v>
      </c>
      <c r="O36" s="107" t="e">
        <f t="shared" si="10"/>
        <v>#DIV/0!</v>
      </c>
      <c r="P36" s="32"/>
      <c r="Q36" s="32"/>
      <c r="R36" s="32"/>
    </row>
    <row r="37" spans="2:18">
      <c r="E37" s="2"/>
      <c r="G37" s="30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2:18">
      <c r="P38" s="83" t="s">
        <v>48</v>
      </c>
    </row>
    <row r="39" spans="2:18" s="1" customFormat="1" ht="21.75" customHeight="1">
      <c r="B39" s="126" t="s">
        <v>43</v>
      </c>
      <c r="C39" s="127"/>
      <c r="D39" s="35"/>
      <c r="E39" s="38" t="s">
        <v>2</v>
      </c>
      <c r="F39" s="39" t="s">
        <v>3</v>
      </c>
      <c r="G39" s="39" t="s">
        <v>4</v>
      </c>
      <c r="H39" s="39" t="s">
        <v>5</v>
      </c>
      <c r="I39" s="39" t="s">
        <v>6</v>
      </c>
      <c r="J39" s="39" t="s">
        <v>7</v>
      </c>
      <c r="K39" s="39" t="s">
        <v>8</v>
      </c>
      <c r="L39" s="39" t="s">
        <v>12</v>
      </c>
      <c r="M39" s="40" t="s">
        <v>9</v>
      </c>
      <c r="N39" s="78" t="s">
        <v>16</v>
      </c>
      <c r="O39" s="36"/>
      <c r="P39" s="83" t="s">
        <v>50</v>
      </c>
      <c r="Q39" s="37"/>
      <c r="R39" s="37"/>
    </row>
    <row r="40" spans="2:18">
      <c r="B40" s="128" t="s">
        <v>26</v>
      </c>
      <c r="C40" s="123"/>
      <c r="D40" s="11" t="s">
        <v>10</v>
      </c>
      <c r="E40" s="12">
        <f>C28</f>
        <v>303</v>
      </c>
      <c r="F40" s="12">
        <f>C29</f>
        <v>2</v>
      </c>
      <c r="G40" s="12">
        <f>C30</f>
        <v>17</v>
      </c>
      <c r="H40" s="13">
        <f>C31</f>
        <v>5</v>
      </c>
      <c r="I40" s="13">
        <f>C32</f>
        <v>3</v>
      </c>
      <c r="J40" s="13">
        <f>C33</f>
        <v>12</v>
      </c>
      <c r="K40" s="13">
        <f>C34</f>
        <v>302</v>
      </c>
      <c r="L40" s="13">
        <f>C35</f>
        <v>0</v>
      </c>
      <c r="M40" s="14">
        <f>C36</f>
        <v>6</v>
      </c>
      <c r="N40" s="79">
        <f>SUM(E40:M40)</f>
        <v>650</v>
      </c>
      <c r="O40" s="33"/>
      <c r="P40" s="95">
        <v>-91</v>
      </c>
      <c r="Q40" s="32"/>
      <c r="R40" s="32"/>
    </row>
    <row r="41" spans="2:18">
      <c r="B41" s="120"/>
      <c r="C41" s="121"/>
      <c r="D41" s="15" t="s">
        <v>11</v>
      </c>
      <c r="E41" s="12">
        <f>D28</f>
        <v>773</v>
      </c>
      <c r="F41" s="17">
        <f>D29</f>
        <v>5.65</v>
      </c>
      <c r="G41" s="17">
        <f>D30</f>
        <v>33</v>
      </c>
      <c r="H41" s="17">
        <f>D31</f>
        <v>15.6</v>
      </c>
      <c r="I41" s="17">
        <f>D32</f>
        <v>1.85</v>
      </c>
      <c r="J41" s="17">
        <f>D33</f>
        <v>4.5</v>
      </c>
      <c r="K41" s="17">
        <f>D34</f>
        <v>67</v>
      </c>
      <c r="L41" s="17">
        <f>D35</f>
        <v>0</v>
      </c>
      <c r="M41" s="18">
        <f>D36</f>
        <v>37.700000000000003</v>
      </c>
      <c r="N41" s="80">
        <f t="shared" ref="N41:N47" si="11">SUM(E41:M41)</f>
        <v>938.30000000000007</v>
      </c>
      <c r="O41" s="33"/>
      <c r="P41" s="96">
        <v>-648.70000000000005</v>
      </c>
      <c r="Q41" s="32"/>
      <c r="R41" s="32"/>
    </row>
    <row r="42" spans="2:18">
      <c r="B42" s="128" t="s">
        <v>13</v>
      </c>
      <c r="C42" s="123"/>
      <c r="D42" s="11" t="s">
        <v>10</v>
      </c>
      <c r="E42" s="12">
        <f>H28</f>
        <v>157</v>
      </c>
      <c r="F42" s="13">
        <f>H29</f>
        <v>1</v>
      </c>
      <c r="G42" s="13">
        <f>H30</f>
        <v>8</v>
      </c>
      <c r="H42" s="13">
        <f>H31</f>
        <v>5</v>
      </c>
      <c r="I42" s="13">
        <f>H32</f>
        <v>0</v>
      </c>
      <c r="J42" s="13">
        <f>H33</f>
        <v>12</v>
      </c>
      <c r="K42" s="13">
        <f>H34</f>
        <v>20</v>
      </c>
      <c r="L42" s="13">
        <f>H35</f>
        <v>0</v>
      </c>
      <c r="M42" s="14">
        <f>H36</f>
        <v>3</v>
      </c>
      <c r="N42" s="79">
        <f t="shared" si="11"/>
        <v>206</v>
      </c>
      <c r="O42" s="33"/>
      <c r="P42" s="96">
        <v>42</v>
      </c>
      <c r="Q42" s="32"/>
      <c r="R42" s="32"/>
    </row>
    <row r="43" spans="2:18">
      <c r="B43" s="120"/>
      <c r="C43" s="121"/>
      <c r="D43" s="15" t="s">
        <v>11</v>
      </c>
      <c r="E43" s="16">
        <f>I28</f>
        <v>382</v>
      </c>
      <c r="F43" s="17">
        <f>I29</f>
        <v>2.5499999999999998</v>
      </c>
      <c r="G43" s="17">
        <f>I30</f>
        <v>17</v>
      </c>
      <c r="H43" s="17">
        <f>I31</f>
        <v>13.6</v>
      </c>
      <c r="I43" s="17">
        <f>I32</f>
        <v>0</v>
      </c>
      <c r="J43" s="17">
        <f>I33</f>
        <v>7.3</v>
      </c>
      <c r="K43" s="17">
        <f>I34</f>
        <v>12.5</v>
      </c>
      <c r="L43" s="17">
        <f>I35</f>
        <v>0</v>
      </c>
      <c r="M43" s="18">
        <f>H36</f>
        <v>3</v>
      </c>
      <c r="N43" s="80">
        <f t="shared" si="11"/>
        <v>437.95000000000005</v>
      </c>
      <c r="O43" s="33"/>
      <c r="P43" s="96">
        <v>48</v>
      </c>
      <c r="Q43" s="32"/>
      <c r="R43" s="32"/>
    </row>
    <row r="44" spans="2:18">
      <c r="B44" s="128" t="s">
        <v>15</v>
      </c>
      <c r="C44" s="123"/>
      <c r="D44" s="11" t="s">
        <v>10</v>
      </c>
      <c r="E44" s="12">
        <f>N28</f>
        <v>0</v>
      </c>
      <c r="F44" s="12">
        <f>M29</f>
        <v>0</v>
      </c>
      <c r="G44" s="13">
        <f>M30</f>
        <v>1</v>
      </c>
      <c r="H44" s="13">
        <f>M31</f>
        <v>0</v>
      </c>
      <c r="I44" s="13">
        <f>M32</f>
        <v>0</v>
      </c>
      <c r="J44" s="13">
        <f>M33</f>
        <v>0</v>
      </c>
      <c r="K44" s="13">
        <f>M34</f>
        <v>0</v>
      </c>
      <c r="L44" s="13">
        <f>M35</f>
        <v>0</v>
      </c>
      <c r="M44" s="14">
        <f>M36</f>
        <v>0</v>
      </c>
      <c r="N44" s="79">
        <f t="shared" si="11"/>
        <v>1</v>
      </c>
      <c r="O44" s="33"/>
      <c r="P44" s="96">
        <v>-15</v>
      </c>
      <c r="Q44" s="32"/>
      <c r="R44" s="32"/>
    </row>
    <row r="45" spans="2:18">
      <c r="B45" s="120"/>
      <c r="C45" s="121"/>
      <c r="D45" s="15" t="s">
        <v>11</v>
      </c>
      <c r="E45" s="16">
        <f>N28</f>
        <v>0</v>
      </c>
      <c r="F45" s="17">
        <f>N29</f>
        <v>0</v>
      </c>
      <c r="G45" s="17">
        <f>N30</f>
        <v>1.9</v>
      </c>
      <c r="H45" s="17">
        <f>N31</f>
        <v>0</v>
      </c>
      <c r="I45" s="17">
        <f>N32</f>
        <v>0</v>
      </c>
      <c r="J45" s="17">
        <f>N33</f>
        <v>0</v>
      </c>
      <c r="K45" s="17">
        <f>N34</f>
        <v>0</v>
      </c>
      <c r="L45" s="17">
        <f>N35</f>
        <v>0</v>
      </c>
      <c r="M45" s="18">
        <f>N36</f>
        <v>0</v>
      </c>
      <c r="N45" s="80">
        <f t="shared" si="11"/>
        <v>1.9</v>
      </c>
      <c r="O45" s="33"/>
      <c r="P45" s="96">
        <v>-22.5</v>
      </c>
      <c r="Q45" s="32"/>
      <c r="R45" s="32"/>
    </row>
    <row r="46" spans="2:18">
      <c r="B46" s="122" t="s">
        <v>18</v>
      </c>
      <c r="C46" s="123"/>
      <c r="D46" s="19" t="s">
        <v>10</v>
      </c>
      <c r="E46" s="20">
        <f>E40+E42+E44</f>
        <v>460</v>
      </c>
      <c r="F46" s="21">
        <f t="shared" ref="F46:M46" si="12">F40+F42+F44</f>
        <v>3</v>
      </c>
      <c r="G46" s="21">
        <f t="shared" si="12"/>
        <v>26</v>
      </c>
      <c r="H46" s="21">
        <f t="shared" si="12"/>
        <v>10</v>
      </c>
      <c r="I46" s="21">
        <f t="shared" si="12"/>
        <v>3</v>
      </c>
      <c r="J46" s="21">
        <f t="shared" si="12"/>
        <v>24</v>
      </c>
      <c r="K46" s="21">
        <f t="shared" si="12"/>
        <v>322</v>
      </c>
      <c r="L46" s="21">
        <f t="shared" si="12"/>
        <v>0</v>
      </c>
      <c r="M46" s="22">
        <f t="shared" si="12"/>
        <v>9</v>
      </c>
      <c r="N46" s="76">
        <f t="shared" si="11"/>
        <v>857</v>
      </c>
      <c r="O46" s="33"/>
      <c r="P46" s="96">
        <v>-64</v>
      </c>
      <c r="Q46" s="32"/>
      <c r="R46" s="32"/>
    </row>
    <row r="47" spans="2:18">
      <c r="B47" s="124"/>
      <c r="C47" s="125"/>
      <c r="D47" s="23" t="s">
        <v>11</v>
      </c>
      <c r="E47" s="24">
        <f>E41+E43+E45</f>
        <v>1155</v>
      </c>
      <c r="F47" s="25">
        <f t="shared" ref="F47:M47" si="13">F41+F43+F45</f>
        <v>8.1999999999999993</v>
      </c>
      <c r="G47" s="25">
        <f t="shared" si="13"/>
        <v>51.9</v>
      </c>
      <c r="H47" s="25">
        <f t="shared" si="13"/>
        <v>29.2</v>
      </c>
      <c r="I47" s="25">
        <f t="shared" si="13"/>
        <v>1.85</v>
      </c>
      <c r="J47" s="25">
        <f t="shared" si="13"/>
        <v>11.8</v>
      </c>
      <c r="K47" s="25">
        <f t="shared" si="13"/>
        <v>79.5</v>
      </c>
      <c r="L47" s="25">
        <f t="shared" si="13"/>
        <v>0</v>
      </c>
      <c r="M47" s="26">
        <f t="shared" si="13"/>
        <v>40.700000000000003</v>
      </c>
      <c r="N47" s="77">
        <f t="shared" si="11"/>
        <v>1378.15</v>
      </c>
      <c r="O47" s="33"/>
      <c r="P47" s="96">
        <v>-624.1</v>
      </c>
      <c r="Q47" s="32"/>
      <c r="R47" s="32"/>
    </row>
    <row r="48" spans="2:18">
      <c r="E48" s="108">
        <f>SUM(E40:E45)</f>
        <v>1615</v>
      </c>
    </row>
    <row r="49" spans="2:9">
      <c r="B49" s="112" t="s">
        <v>40</v>
      </c>
      <c r="C49" s="113"/>
      <c r="D49" s="3" t="s">
        <v>72</v>
      </c>
      <c r="E49" s="3" t="s">
        <v>73</v>
      </c>
      <c r="F49" s="3" t="s">
        <v>81</v>
      </c>
      <c r="G49" s="3"/>
      <c r="H49" s="3"/>
      <c r="I49" s="3"/>
    </row>
    <row r="50" spans="2:9">
      <c r="B50" s="3"/>
      <c r="C50" s="3"/>
      <c r="D50" s="3" t="s">
        <v>74</v>
      </c>
      <c r="E50" s="3" t="s">
        <v>75</v>
      </c>
      <c r="F50" s="3" t="s">
        <v>76</v>
      </c>
      <c r="G50" s="3"/>
      <c r="H50" s="3"/>
      <c r="I50" s="3"/>
    </row>
    <row r="51" spans="2:9">
      <c r="B51" s="3"/>
      <c r="C51" s="3"/>
      <c r="D51" s="3" t="s">
        <v>77</v>
      </c>
      <c r="E51" s="3" t="s">
        <v>78</v>
      </c>
      <c r="F51" s="3" t="s">
        <v>79</v>
      </c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  <row r="53" spans="2:9">
      <c r="B53" s="3"/>
      <c r="C53" s="3"/>
      <c r="D53" s="3"/>
      <c r="E53" s="3"/>
      <c r="F53" s="3"/>
      <c r="G53" s="3"/>
      <c r="H53" s="3"/>
      <c r="I53" s="3"/>
    </row>
    <row r="54" spans="2:9" ht="6.75" customHeight="1"/>
    <row r="55" spans="2:9" ht="6.75" customHeight="1"/>
    <row r="56" spans="2:9">
      <c r="B56" s="110" t="s">
        <v>41</v>
      </c>
      <c r="C56" s="111"/>
    </row>
    <row r="57" spans="2:9">
      <c r="B57" t="s">
        <v>80</v>
      </c>
    </row>
    <row r="63" spans="2:9">
      <c r="B63" s="41"/>
    </row>
    <row r="72" s="4" customFormat="1" ht="15" customHeight="1"/>
    <row r="76" s="27" customFormat="1"/>
    <row r="77" s="42" customFormat="1" ht="7.5" customHeight="1"/>
    <row r="78" s="4" customFormat="1" ht="15" customHeight="1"/>
  </sheetData>
  <mergeCells count="21">
    <mergeCell ref="C13:D13"/>
    <mergeCell ref="C14:D14"/>
    <mergeCell ref="C15:D15"/>
    <mergeCell ref="C16:D16"/>
    <mergeCell ref="C17:D17"/>
    <mergeCell ref="B56:C56"/>
    <mergeCell ref="B49:C49"/>
    <mergeCell ref="C19:D19"/>
    <mergeCell ref="C20:D20"/>
    <mergeCell ref="C21:D21"/>
    <mergeCell ref="C22:D22"/>
    <mergeCell ref="C23:D23"/>
    <mergeCell ref="B45:C45"/>
    <mergeCell ref="B46:C46"/>
    <mergeCell ref="B47:C47"/>
    <mergeCell ref="B39:C39"/>
    <mergeCell ref="B40:C40"/>
    <mergeCell ref="B41:C41"/>
    <mergeCell ref="B42:C42"/>
    <mergeCell ref="B43:C43"/>
    <mergeCell ref="B44:C44"/>
  </mergeCells>
  <pageMargins left="0.70866141732283472" right="0.70866141732283472" top="0.78740157480314965" bottom="0.78740157480314965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R.2015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keywords>C_Unrestricted</cp:keywords>
  <cp:lastModifiedBy>Fiedler</cp:lastModifiedBy>
  <cp:lastPrinted>2016-04-29T08:33:10Z</cp:lastPrinted>
  <dcterms:created xsi:type="dcterms:W3CDTF">2016-01-30T10:27:53Z</dcterms:created>
  <dcterms:modified xsi:type="dcterms:W3CDTF">2018-02-25T10:15:20Z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